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35\"/>
    </mc:Choice>
  </mc:AlternateContent>
  <xr:revisionPtr revIDLastSave="0" documentId="13_ncr:1_{CBDF95F1-DC2C-45C9-BB4A-2D1B94572442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518-02-01(1)" sheetId="6" r:id="rId6"/>
    <sheet name="ОСР 518-12-01(1)" sheetId="7" r:id="rId7"/>
    <sheet name="ОСР 107-02-01" sheetId="8" r:id="rId8"/>
    <sheet name="ОСР 107-07-01" sheetId="9" r:id="rId9"/>
    <sheet name="ОСР 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<sst xmlns="http://schemas.openxmlformats.org/spreadsheetml/2006/main" count="414" uniqueCount="183">
  <si>
    <t>СВОДКА ЗАТРАТ</t>
  </si>
  <si>
    <t>P_0335</t>
  </si>
  <si>
    <t>(идентификатор инвестиционного проекта)</t>
  </si>
  <si>
    <t>"Реконструкция ВЛ-0,4 кВ от ТП-51/400 кВА" (замена провода 0,208 км) и монтаж ПУ (2 шт.)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</si>
  <si>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</si>
  <si>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</si>
  <si>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</si>
  <si>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</si>
  <si>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</si>
  <si>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</si>
  <si>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</si>
  <si>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</si>
  <si>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</si>
  <si>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</si>
  <si>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</si>
  <si>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</si>
  <si>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</si>
  <si>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</si>
  <si>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</si>
  <si>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</si>
  <si>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</si>
  <si>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</si>
  <si>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</si>
  <si>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</si>
  <si>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</si>
  <si>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</si>
  <si>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</si>
  <si>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</si>
  <si>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</si>
  <si>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</si>
  <si>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</si>
  <si>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</si>
  <si>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</si>
  <si>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</si>
  <si>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</si>
  <si>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</si>
  <si>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</si>
  <si>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</si>
  <si>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</si>
  <si>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</si>
  <si>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</si>
  <si>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</si>
  <si>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</si>
  <si>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</si>
  <si>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ОСР-107-02-01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</si>
  <si>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</si>
  <si>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</si>
  <si>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</si>
  <si>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</si>
  <si>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</si>
  <si>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</si>
  <si>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</si>
  <si>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</si>
  <si>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</si>
  <si>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</si>
  <si>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</si>
  <si>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</si>
  <si>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</si>
  <si>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</si>
  <si>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</si>
  <si>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</si>
  <si>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</si>
  <si>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</si>
  <si>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</si>
  <si>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</si>
  <si>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</si>
  <si>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</si>
  <si>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</si>
  <si>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</si>
  <si>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</si>
  <si>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</si>
  <si>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</si>
  <si>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</si>
  <si>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</si>
  <si>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</si>
  <si>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</si>
  <si>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</si>
  <si>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</si>
  <si>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</si>
  <si>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</si>
  <si>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</si>
  <si>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</si>
  <si>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</si>
  <si>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</si>
  <si>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</si>
  <si>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ОСР-107-12-01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</si>
  <si>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</si>
  <si>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</si>
  <si>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</si>
  <si>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</si>
  <si>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</si>
  <si>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</si>
  <si>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</si>
  <si>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</si>
  <si>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</si>
  <si>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</si>
  <si>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</si>
  <si>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</si>
  <si>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</si>
  <si>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</si>
  <si>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</si>
  <si>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</si>
  <si>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</si>
  <si>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</si>
  <si>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</si>
  <si>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ЛС-518-2</t>
  </si>
  <si>
    <t>Коммерческий учет</t>
  </si>
  <si>
    <t>Итого</t>
  </si>
  <si>
    <t>ОБЪЕКТНЫЙ СМЕТНЫЙ РАСЧЕТ № ОСР 518-09-01</t>
  </si>
  <si>
    <t>Пусконаладочные работы</t>
  </si>
  <si>
    <t>ЛС-518-4</t>
  </si>
  <si>
    <t>ПНР Коммерческий учет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</si>
  <si>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</si>
  <si>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</si>
  <si>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</si>
  <si>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ЛС-518-1</t>
  </si>
  <si>
    <t>КЛ-0,4кВ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</si>
  <si>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</si>
  <si>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</si>
  <si>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</si>
  <si>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</si>
  <si>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</si>
  <si>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</si>
  <si>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</si>
  <si>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</si>
  <si>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</si>
  <si>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</si>
  <si>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</si>
  <si>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</si>
  <si>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</si>
  <si>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</si>
  <si>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</si>
  <si>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</si>
  <si>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</si>
  <si>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</si>
  <si>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</si>
  <si>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</si>
  <si>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</si>
  <si>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</si>
  <si>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</si>
  <si>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</si>
  <si>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км2</t>
  </si>
  <si>
    <t>ОСР 518-09-01</t>
  </si>
  <si>
    <t>ОСР 518-12-01</t>
  </si>
  <si>
    <t>ОСР 12-01</t>
  </si>
  <si>
    <t>км</t>
  </si>
  <si>
    <t>"Реконструкция ВЛ-0,4 кВ от КТП Пер 719/2х630 кВА" Сызранский район Самарская область</t>
  </si>
  <si>
    <t>ОСР 107-02-01</t>
  </si>
  <si>
    <t>ОСР 107-07-01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</si>
  <si>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</si>
  <si>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</si>
  <si>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</si>
  <si>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</si>
  <si>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</si>
  <si>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</si>
  <si>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</si>
  <si>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</si>
  <si>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</si>
  <si>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</si>
  <si>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</si>
  <si>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</si>
  <si>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</si>
  <si>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</si>
  <si>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</si>
  <si>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Трансформатор тока ТТИ-30-100/5</t>
  </si>
  <si>
    <t>Трансформатор тока ТТИ-30-200/5</t>
  </si>
  <si>
    <t>Трансформатор тока ТТИ-30-300/5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</si>
  <si>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</si>
  <si>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</si>
  <si>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</si>
  <si>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</si>
  <si>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</si>
  <si>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ФСБЦ-05.1.02.07-0066</t>
  </si>
  <si>
    <t>ФСБЦ-21.2.01.01-0038</t>
  </si>
  <si>
    <t>"Реконструкция ВЛ-0,4 кВ от ТП-51/400 кВА" (замена провода 0,208 км) и монтаж ПУ (2 шт.)</t>
  </si>
  <si>
    <t>"Реконструкция ВЛ-0,4 кВ от ТП-51/400 кВА" (замена провода 0,208 км) и монтаж ПУ (2 шт.)</t>
  </si>
  <si>
    <t>"Реконструкция ВЛ-0,4 кВ от ТП-51/400 кВА" (замена провода 0,208 км) и монтаж ПУ (2 шт.)</t>
  </si>
  <si>
    <t>"Реконструкция ВЛ-0,4 кВ от ТП-51/400 кВА" (замена провода 0,208 км) и монтаж ПУ (2 шт.)</t>
  </si>
  <si>
    <t>"Реконструкция ВЛ-0,4 кВ от ТП-51/400 кВА" (замена провода 0,208 км) и монтаж ПУ (2 шт.)</t>
  </si>
  <si>
    <t>"Реконструкция ВЛ-0,4 кВ от ТП-51/400 кВА" (замена провода 0,208 км) и монтаж ПУ (2 шт.)</t>
  </si>
  <si>
    <t>"Реконструкция ВЛ-0,4 кВ от ТП-51/400 кВА" (замена провода 0,208 км) и монтаж ПУ (2 шт.)</t>
  </si>
  <si>
    <t>"Реконструкция ВЛ-0,4 кВ от ТП-51/400 кВА" (замена провода 0,208 км) и монтаж ПУ (2 шт.)</t>
  </si>
  <si>
    <t>"Реконструкция ВЛ-0,4 кВ от ТП-51/400 кВА" (замена провода 0,208 км) и монтаж ПУ (2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</si>
</sst>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\ _₽_-;\-* #\ ##0.0000\ _₽_-;_-* &quot;-&quot;??\ _₽_-;_-@_-"/>
    <numFmt numFmtId="175" formatCode="_-* #\ ##0.0_-;\-* #\ ##0.0_-;_-* &quot;-&quot;??_-;_-@_-"/>
    <numFmt numFmtId="176" formatCode="_-* #\ ##0.00\ _₽_-;\-* #\ ##0.00\ _₽_-;_-* &quot;-&quot;?????\ _₽_-;_-@_-"/>
    <numFmt numFmtId="177" formatCode="_-* #\ ##0.00000\ _₽_-;\-* #\ ##0.00000\ _₽_-;_-* &quot;-&quot;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175" fontId="13" fillId="0" borderId="1" xfId="1" applyNumberFormat="1" applyFont="1" applyFill="1" applyBorder="1" applyAlignment="1">
      <alignment vertical="center" wrapText="1"/>
    </xf>
    <xf numFmtId="176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7" fontId="8" fillId="0" borderId="0" xfId="4" applyNumberFormat="1" applyFont="1" applyAlignment="1">
      <alignment vertical="center"/>
    </xf>
    <xf numFmtId="175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6" fontId="8" fillId="0" borderId="0" xfId="4" applyNumberFormat="1" applyFont="1" applyAlignment="1">
      <alignment vertical="center"/>
    </xf>
    <xf numFmtId="170" fontId="0" fillId="0" borderId="0" xfId="0" applyNumberFormat="1"/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9"/>
    </xf>
    <xf numFmtId="182" fontId="14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A15" zoomScale="90" zoomScaleNormal="90" workbookViewId="0">
      <selection activeCell="C46" activeCellId="1" sqref="C44 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44140625" customWidth="1"/>
    <col min="9" max="9" width="18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5.75" customHeight="1">
      <c r="A20" s="85" t="s">
        <v>4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57"/>
      <c r="E30" s="62"/>
      <c r="F30" s="63"/>
      <c r="G30" s="59">
        <v>2021</v>
      </c>
      <c r="H30" s="60">
        <v>104.9354</v>
      </c>
      <c r="I30" s="80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2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4">
        <f>C30*I36</f>
        <v>0</v>
      </c>
      <c r="D32" s="57"/>
      <c r="E32" s="65"/>
      <c r="F32" s="66"/>
      <c r="G32" s="67">
        <v>2023</v>
      </c>
      <c r="H32" s="60">
        <v>109.096466260827</v>
      </c>
      <c r="I32" s="81"/>
    </row>
    <row r="33" spans="1:9" ht="15.6">
      <c r="A33" s="50"/>
      <c r="B33" s="53" t="s">
        <v>24</v>
      </c>
      <c r="C33" s="61">
        <v>0.48799999999999999</v>
      </c>
      <c r="D33" s="57"/>
      <c r="E33" s="65"/>
      <c r="F33" s="66"/>
      <c r="G33" s="67"/>
      <c r="H33" s="60"/>
      <c r="I33" s="81"/>
    </row>
    <row r="34" spans="1:9" ht="15.6">
      <c r="A34" s="50"/>
      <c r="B34" s="53" t="s">
        <v>25</v>
      </c>
      <c r="C34" s="61">
        <f>C32*C33</f>
        <v>0</v>
      </c>
      <c r="D34" s="57"/>
      <c r="E34" s="65"/>
      <c r="F34" s="66"/>
      <c r="G34" s="67"/>
      <c r="H34" s="60"/>
      <c r="I34" s="81"/>
    </row>
    <row r="35" spans="1:9" ht="15.6">
      <c r="A35" s="87" t="s">
        <v>26</v>
      </c>
      <c r="B35" s="88"/>
      <c r="C35" s="89"/>
      <c r="D35" s="51"/>
      <c r="E35" s="68"/>
      <c r="F35" s="69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9</v>
      </c>
      <c r="C36" s="54"/>
      <c r="D36" s="51"/>
      <c r="E36" s="70"/>
      <c r="F36" s="71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11</v>
      </c>
      <c r="B37" s="53" t="s">
        <v>12</v>
      </c>
      <c r="C37" s="72">
        <f>ССР!D75+ССР!E75</f>
        <v>1156.1116578106701</v>
      </c>
      <c r="D37" s="57"/>
      <c r="E37" s="70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16</v>
      </c>
      <c r="B38" s="53" t="s">
        <v>17</v>
      </c>
      <c r="C38" s="72">
        <f>ССР!F75</f>
        <v>0</v>
      </c>
      <c r="D38" s="57"/>
      <c r="E38" s="70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2">
        <f>ССР!G75</f>
        <v>138.72197748093899</v>
      </c>
      <c r="D39" s="57"/>
      <c r="E39" s="70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2">
        <f>C37+C38+C39</f>
        <v>1294.8336352916101</v>
      </c>
      <c r="D40" s="73"/>
      <c r="E40" s="65"/>
      <c r="F40" s="66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215.80560529160701</v>
      </c>
      <c r="D41" s="57"/>
      <c r="E41" s="70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C40*I37</f>
        <v>1432.77806139055</v>
      </c>
      <c r="D42" s="57"/>
      <c r="E42" s="65"/>
      <c r="F42" s="66"/>
      <c r="G42" s="51"/>
      <c r="H42" s="51"/>
      <c r="I42" s="51"/>
    </row>
    <row r="43" spans="1:9" ht="15.6">
      <c r="A43" s="50"/>
      <c r="B43" s="53" t="s">
        <v>24</v>
      </c>
      <c r="C43" s="61">
        <v>0.48799999999999999</v>
      </c>
      <c r="D43" s="57"/>
      <c r="E43" s="65"/>
      <c r="F43" s="66"/>
      <c r="G43" s="51"/>
      <c r="H43" s="51"/>
      <c r="I43" s="51"/>
    </row>
    <row r="44" spans="1:9" ht="15.6">
      <c r="A44" s="50"/>
      <c r="B44" s="53" t="s">
        <v>25</v>
      </c>
      <c r="C44" s="104">
        <f>C42*C43</f>
        <v>699.19569395858605</v>
      </c>
      <c r="D44" s="57"/>
      <c r="E44" s="65"/>
      <c r="F44" s="66"/>
      <c r="G44" s="51"/>
      <c r="H44" s="51"/>
      <c r="I44" s="51"/>
    </row>
    <row r="45" spans="1:9" ht="15.6">
      <c r="A45" s="50"/>
      <c r="B45" s="53"/>
      <c r="C45" s="72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5">
        <f>C34+C44</f>
        <v>699.19569395858605</v>
      </c>
      <c r="D46" s="57"/>
      <c r="E46" s="65"/>
      <c r="F46" s="66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1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  <row r="49" spans="4:4">
      <c r="D49" s="79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182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52.406693054702998</v>
      </c>
      <c r="H13" s="32">
        <v>52.406693054702998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52.406693054702998</v>
      </c>
      <c r="H14" s="32">
        <v>52.406693054702998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4"/>
  <sheetViews>
    <sheetView topLeftCell="A19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124</v>
      </c>
      <c r="B1" s="10" t="s">
        <v>125</v>
      </c>
      <c r="C1" s="10" t="s">
        <v>126</v>
      </c>
      <c r="D1" s="10" t="s">
        <v>127</v>
      </c>
      <c r="E1" s="10" t="s">
        <v>128</v>
      </c>
      <c r="F1" s="10" t="s">
        <v>129</v>
      </c>
      <c r="G1" s="10" t="s">
        <v>130</v>
      </c>
      <c r="H1" s="10" t="s">
        <v>131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103</v>
      </c>
      <c r="B3" s="95"/>
      <c r="C3" s="11"/>
      <c r="D3" s="12">
        <v>150.03749999999999</v>
      </c>
      <c r="E3" s="13"/>
      <c r="F3" s="13"/>
      <c r="G3" s="13"/>
      <c r="H3" s="14"/>
    </row>
    <row r="4" spans="1:8">
      <c r="A4" s="100" t="s">
        <v>132</v>
      </c>
      <c r="B4" s="15" t="s">
        <v>133</v>
      </c>
      <c r="C4" s="11"/>
      <c r="D4" s="12">
        <v>13.2775</v>
      </c>
      <c r="E4" s="13"/>
      <c r="F4" s="13"/>
      <c r="G4" s="13"/>
      <c r="H4" s="14"/>
    </row>
    <row r="5" spans="1:8">
      <c r="A5" s="100"/>
      <c r="B5" s="15" t="s">
        <v>134</v>
      </c>
      <c r="C5" s="10"/>
      <c r="D5" s="12">
        <v>136.76</v>
      </c>
      <c r="E5" s="13"/>
      <c r="F5" s="13"/>
      <c r="G5" s="13"/>
      <c r="H5" s="16"/>
    </row>
    <row r="6" spans="1:8">
      <c r="A6" s="101"/>
      <c r="B6" s="15" t="s">
        <v>135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136</v>
      </c>
      <c r="C7" s="10"/>
      <c r="D7" s="12">
        <v>0</v>
      </c>
      <c r="E7" s="13"/>
      <c r="F7" s="13"/>
      <c r="G7" s="13"/>
      <c r="H7" s="16"/>
    </row>
    <row r="8" spans="1:8">
      <c r="A8" s="96" t="s">
        <v>106</v>
      </c>
      <c r="B8" s="97"/>
      <c r="C8" s="100" t="s">
        <v>137</v>
      </c>
      <c r="D8" s="17">
        <v>136.7775</v>
      </c>
      <c r="E8" s="13">
        <v>2</v>
      </c>
      <c r="F8" s="13" t="s">
        <v>138</v>
      </c>
      <c r="G8" s="17">
        <v>68.388750000000002</v>
      </c>
      <c r="H8" s="16"/>
    </row>
    <row r="9" spans="1:8">
      <c r="A9" s="102">
        <v>1</v>
      </c>
      <c r="B9" s="15" t="s">
        <v>133</v>
      </c>
      <c r="C9" s="100"/>
      <c r="D9" s="17">
        <v>1.7500000000000002E-2</v>
      </c>
      <c r="E9" s="13"/>
      <c r="F9" s="13"/>
      <c r="G9" s="13"/>
      <c r="H9" s="101" t="s">
        <v>139</v>
      </c>
    </row>
    <row r="10" spans="1:8">
      <c r="A10" s="100"/>
      <c r="B10" s="15" t="s">
        <v>134</v>
      </c>
      <c r="C10" s="100"/>
      <c r="D10" s="17">
        <v>136.76</v>
      </c>
      <c r="E10" s="13"/>
      <c r="F10" s="13"/>
      <c r="G10" s="13"/>
      <c r="H10" s="101"/>
    </row>
    <row r="11" spans="1:8">
      <c r="A11" s="100"/>
      <c r="B11" s="15" t="s">
        <v>135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136</v>
      </c>
      <c r="C12" s="100"/>
      <c r="D12" s="17">
        <v>0</v>
      </c>
      <c r="E12" s="13"/>
      <c r="F12" s="13"/>
      <c r="G12" s="13"/>
      <c r="H12" s="101"/>
    </row>
    <row r="13" spans="1:8">
      <c r="A13" s="96" t="s">
        <v>116</v>
      </c>
      <c r="B13" s="97"/>
      <c r="C13" s="100" t="s">
        <v>140</v>
      </c>
      <c r="D13" s="17">
        <v>13.26</v>
      </c>
      <c r="E13" s="13">
        <v>3.4000000000000002E-4</v>
      </c>
      <c r="F13" s="13" t="s">
        <v>141</v>
      </c>
      <c r="G13" s="17">
        <v>39000</v>
      </c>
      <c r="H13" s="16"/>
    </row>
    <row r="14" spans="1:8">
      <c r="A14" s="102">
        <v>2</v>
      </c>
      <c r="B14" s="15" t="s">
        <v>133</v>
      </c>
      <c r="C14" s="100"/>
      <c r="D14" s="17">
        <v>13.26</v>
      </c>
      <c r="E14" s="13"/>
      <c r="F14" s="13"/>
      <c r="G14" s="13"/>
      <c r="H14" s="101" t="s">
        <v>139</v>
      </c>
    </row>
    <row r="15" spans="1:8">
      <c r="A15" s="100"/>
      <c r="B15" s="15" t="s">
        <v>134</v>
      </c>
      <c r="C15" s="100"/>
      <c r="D15" s="17">
        <v>0</v>
      </c>
      <c r="E15" s="13"/>
      <c r="F15" s="13"/>
      <c r="G15" s="13"/>
      <c r="H15" s="101"/>
    </row>
    <row r="16" spans="1:8">
      <c r="A16" s="100"/>
      <c r="B16" s="15" t="s">
        <v>135</v>
      </c>
      <c r="C16" s="100"/>
      <c r="D16" s="17">
        <v>0</v>
      </c>
      <c r="E16" s="13"/>
      <c r="F16" s="13"/>
      <c r="G16" s="13"/>
      <c r="H16" s="101"/>
    </row>
    <row r="17" spans="1:8">
      <c r="A17" s="100"/>
      <c r="B17" s="15" t="s">
        <v>136</v>
      </c>
      <c r="C17" s="100"/>
      <c r="D17" s="17">
        <v>0</v>
      </c>
      <c r="E17" s="13"/>
      <c r="F17" s="13"/>
      <c r="G17" s="13"/>
      <c r="H17" s="101"/>
    </row>
    <row r="18" spans="1:8" ht="24.6">
      <c r="A18" s="98" t="s">
        <v>109</v>
      </c>
      <c r="B18" s="95"/>
      <c r="C18" s="10"/>
      <c r="D18" s="12">
        <v>7.835</v>
      </c>
      <c r="E18" s="13"/>
      <c r="F18" s="13"/>
      <c r="G18" s="13"/>
      <c r="H18" s="16"/>
    </row>
    <row r="19" spans="1:8">
      <c r="A19" s="100" t="s">
        <v>142</v>
      </c>
      <c r="B19" s="15" t="s">
        <v>133</v>
      </c>
      <c r="C19" s="10"/>
      <c r="D19" s="12">
        <v>0</v>
      </c>
      <c r="E19" s="13"/>
      <c r="F19" s="13"/>
      <c r="G19" s="13"/>
      <c r="H19" s="16"/>
    </row>
    <row r="20" spans="1:8">
      <c r="A20" s="100"/>
      <c r="B20" s="15" t="s">
        <v>134</v>
      </c>
      <c r="C20" s="10"/>
      <c r="D20" s="12">
        <v>0</v>
      </c>
      <c r="E20" s="13"/>
      <c r="F20" s="13"/>
      <c r="G20" s="13"/>
      <c r="H20" s="16"/>
    </row>
    <row r="21" spans="1:8">
      <c r="A21" s="100"/>
      <c r="B21" s="15" t="s">
        <v>135</v>
      </c>
      <c r="C21" s="10"/>
      <c r="D21" s="12">
        <v>0</v>
      </c>
      <c r="E21" s="13"/>
      <c r="F21" s="13"/>
      <c r="G21" s="13"/>
      <c r="H21" s="16"/>
    </row>
    <row r="22" spans="1:8">
      <c r="A22" s="100"/>
      <c r="B22" s="15" t="s">
        <v>136</v>
      </c>
      <c r="C22" s="10"/>
      <c r="D22" s="12">
        <v>7.835</v>
      </c>
      <c r="E22" s="13"/>
      <c r="F22" s="13"/>
      <c r="G22" s="13"/>
      <c r="H22" s="16"/>
    </row>
    <row r="23" spans="1:8">
      <c r="A23" s="96" t="s">
        <v>111</v>
      </c>
      <c r="B23" s="97"/>
      <c r="C23" s="100" t="s">
        <v>137</v>
      </c>
      <c r="D23" s="17">
        <v>7.835</v>
      </c>
      <c r="E23" s="13">
        <v>2</v>
      </c>
      <c r="F23" s="13" t="s">
        <v>138</v>
      </c>
      <c r="G23" s="17">
        <v>3.9175</v>
      </c>
      <c r="H23" s="16"/>
    </row>
    <row r="24" spans="1:8">
      <c r="A24" s="102">
        <v>1</v>
      </c>
      <c r="B24" s="15" t="s">
        <v>133</v>
      </c>
      <c r="C24" s="100"/>
      <c r="D24" s="17">
        <v>0</v>
      </c>
      <c r="E24" s="13"/>
      <c r="F24" s="13"/>
      <c r="G24" s="13"/>
      <c r="H24" s="101" t="s">
        <v>139</v>
      </c>
    </row>
    <row r="25" spans="1:8">
      <c r="A25" s="100"/>
      <c r="B25" s="15" t="s">
        <v>134</v>
      </c>
      <c r="C25" s="100"/>
      <c r="D25" s="17">
        <v>0</v>
      </c>
      <c r="E25" s="13"/>
      <c r="F25" s="13"/>
      <c r="G25" s="13"/>
      <c r="H25" s="101"/>
    </row>
    <row r="26" spans="1:8">
      <c r="A26" s="100"/>
      <c r="B26" s="15" t="s">
        <v>135</v>
      </c>
      <c r="C26" s="100"/>
      <c r="D26" s="17">
        <v>0</v>
      </c>
      <c r="E26" s="13"/>
      <c r="F26" s="13"/>
      <c r="G26" s="13"/>
      <c r="H26" s="101"/>
    </row>
    <row r="27" spans="1:8">
      <c r="A27" s="100"/>
      <c r="B27" s="15" t="s">
        <v>136</v>
      </c>
      <c r="C27" s="100"/>
      <c r="D27" s="17">
        <v>7.835</v>
      </c>
      <c r="E27" s="13"/>
      <c r="F27" s="13"/>
      <c r="G27" s="13"/>
      <c r="H27" s="101"/>
    </row>
    <row r="28" spans="1:8" ht="24.6">
      <c r="A28" s="98" t="s">
        <v>113</v>
      </c>
      <c r="B28" s="95"/>
      <c r="C28" s="10"/>
      <c r="D28" s="12">
        <v>59.629410446008002</v>
      </c>
      <c r="E28" s="13"/>
      <c r="F28" s="13"/>
      <c r="G28" s="13"/>
      <c r="H28" s="16"/>
    </row>
    <row r="29" spans="1:8">
      <c r="A29" s="100" t="s">
        <v>143</v>
      </c>
      <c r="B29" s="15" t="s">
        <v>133</v>
      </c>
      <c r="C29" s="10"/>
      <c r="D29" s="12">
        <v>0</v>
      </c>
      <c r="E29" s="13"/>
      <c r="F29" s="13"/>
      <c r="G29" s="13"/>
      <c r="H29" s="16"/>
    </row>
    <row r="30" spans="1:8">
      <c r="A30" s="100"/>
      <c r="B30" s="15" t="s">
        <v>134</v>
      </c>
      <c r="C30" s="10"/>
      <c r="D30" s="12">
        <v>0</v>
      </c>
      <c r="E30" s="13"/>
      <c r="F30" s="13"/>
      <c r="G30" s="13"/>
      <c r="H30" s="16"/>
    </row>
    <row r="31" spans="1:8">
      <c r="A31" s="100"/>
      <c r="B31" s="15" t="s">
        <v>135</v>
      </c>
      <c r="C31" s="10"/>
      <c r="D31" s="12">
        <v>0</v>
      </c>
      <c r="E31" s="13"/>
      <c r="F31" s="13"/>
      <c r="G31" s="13"/>
      <c r="H31" s="16"/>
    </row>
    <row r="32" spans="1:8">
      <c r="A32" s="100"/>
      <c r="B32" s="15" t="s">
        <v>136</v>
      </c>
      <c r="C32" s="10"/>
      <c r="D32" s="12">
        <v>7.2227173913043003</v>
      </c>
      <c r="E32" s="13"/>
      <c r="F32" s="13"/>
      <c r="G32" s="13"/>
      <c r="H32" s="16"/>
    </row>
    <row r="33" spans="1:8">
      <c r="A33" s="96" t="s">
        <v>113</v>
      </c>
      <c r="B33" s="97"/>
      <c r="C33" s="100" t="s">
        <v>137</v>
      </c>
      <c r="D33" s="17">
        <v>2.8174999999999999</v>
      </c>
      <c r="E33" s="13">
        <v>2</v>
      </c>
      <c r="F33" s="13" t="s">
        <v>138</v>
      </c>
      <c r="G33" s="17">
        <v>1.4087499999999999</v>
      </c>
      <c r="H33" s="16"/>
    </row>
    <row r="34" spans="1:8">
      <c r="A34" s="102">
        <v>1</v>
      </c>
      <c r="B34" s="15" t="s">
        <v>133</v>
      </c>
      <c r="C34" s="100"/>
      <c r="D34" s="17">
        <v>0</v>
      </c>
      <c r="E34" s="13"/>
      <c r="F34" s="13"/>
      <c r="G34" s="13"/>
      <c r="H34" s="101" t="s">
        <v>139</v>
      </c>
    </row>
    <row r="35" spans="1:8">
      <c r="A35" s="100"/>
      <c r="B35" s="15" t="s">
        <v>134</v>
      </c>
      <c r="C35" s="100"/>
      <c r="D35" s="17">
        <v>0</v>
      </c>
      <c r="E35" s="13"/>
      <c r="F35" s="13"/>
      <c r="G35" s="13"/>
      <c r="H35" s="101"/>
    </row>
    <row r="36" spans="1:8">
      <c r="A36" s="100"/>
      <c r="B36" s="15" t="s">
        <v>135</v>
      </c>
      <c r="C36" s="100"/>
      <c r="D36" s="17">
        <v>0</v>
      </c>
      <c r="E36" s="13"/>
      <c r="F36" s="13"/>
      <c r="G36" s="13"/>
      <c r="H36" s="101"/>
    </row>
    <row r="37" spans="1:8">
      <c r="A37" s="100"/>
      <c r="B37" s="15" t="s">
        <v>136</v>
      </c>
      <c r="C37" s="100"/>
      <c r="D37" s="17">
        <v>2.8174999999999999</v>
      </c>
      <c r="E37" s="13"/>
      <c r="F37" s="13"/>
      <c r="G37" s="13"/>
      <c r="H37" s="101"/>
    </row>
    <row r="38" spans="1:8">
      <c r="A38" s="96" t="s">
        <v>113</v>
      </c>
      <c r="B38" s="97"/>
      <c r="C38" s="100" t="s">
        <v>140</v>
      </c>
      <c r="D38" s="17">
        <v>4.4052173913042996</v>
      </c>
      <c r="E38" s="13">
        <v>3.4000000000000002E-4</v>
      </c>
      <c r="F38" s="13" t="s">
        <v>141</v>
      </c>
      <c r="G38" s="17">
        <v>12956.521739129999</v>
      </c>
      <c r="H38" s="16"/>
    </row>
    <row r="39" spans="1:8">
      <c r="A39" s="102">
        <v>2</v>
      </c>
      <c r="B39" s="15" t="s">
        <v>133</v>
      </c>
      <c r="C39" s="100"/>
      <c r="D39" s="17">
        <v>0</v>
      </c>
      <c r="E39" s="13"/>
      <c r="F39" s="13"/>
      <c r="G39" s="13"/>
      <c r="H39" s="101" t="s">
        <v>139</v>
      </c>
    </row>
    <row r="40" spans="1:8">
      <c r="A40" s="100"/>
      <c r="B40" s="15" t="s">
        <v>134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135</v>
      </c>
      <c r="C41" s="100"/>
      <c r="D41" s="17">
        <v>0</v>
      </c>
      <c r="E41" s="13"/>
      <c r="F41" s="13"/>
      <c r="G41" s="13"/>
      <c r="H41" s="101"/>
    </row>
    <row r="42" spans="1:8">
      <c r="A42" s="100"/>
      <c r="B42" s="15" t="s">
        <v>136</v>
      </c>
      <c r="C42" s="100"/>
      <c r="D42" s="17">
        <v>4.4052173913042996</v>
      </c>
      <c r="E42" s="13"/>
      <c r="F42" s="13"/>
      <c r="G42" s="13"/>
      <c r="H42" s="101"/>
    </row>
    <row r="43" spans="1:8">
      <c r="A43" s="100" t="s">
        <v>144</v>
      </c>
      <c r="B43" s="15" t="s">
        <v>133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134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135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136</v>
      </c>
      <c r="C46" s="10"/>
      <c r="D46" s="12">
        <v>59.629410446008002</v>
      </c>
      <c r="E46" s="13"/>
      <c r="F46" s="13"/>
      <c r="G46" s="13"/>
      <c r="H46" s="16"/>
    </row>
    <row r="47" spans="1:8">
      <c r="A47" s="96" t="s">
        <v>113</v>
      </c>
      <c r="B47" s="97"/>
      <c r="C47" s="100" t="s">
        <v>45</v>
      </c>
      <c r="D47" s="17">
        <v>52.406693054702998</v>
      </c>
      <c r="E47" s="13">
        <v>0.20799999999999999</v>
      </c>
      <c r="F47" s="13" t="s">
        <v>145</v>
      </c>
      <c r="G47" s="17">
        <v>251.95525507068999</v>
      </c>
      <c r="H47" s="16"/>
    </row>
    <row r="48" spans="1:8">
      <c r="A48" s="102">
        <v>1</v>
      </c>
      <c r="B48" s="15" t="s">
        <v>133</v>
      </c>
      <c r="C48" s="100"/>
      <c r="D48" s="17">
        <v>0</v>
      </c>
      <c r="E48" s="13"/>
      <c r="F48" s="13"/>
      <c r="G48" s="13"/>
      <c r="H48" s="101" t="s">
        <v>146</v>
      </c>
    </row>
    <row r="49" spans="1:8">
      <c r="A49" s="100"/>
      <c r="B49" s="15" t="s">
        <v>134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135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136</v>
      </c>
      <c r="C51" s="100"/>
      <c r="D51" s="17">
        <v>52.406693054702998</v>
      </c>
      <c r="E51" s="13"/>
      <c r="F51" s="13"/>
      <c r="G51" s="13"/>
      <c r="H51" s="101"/>
    </row>
    <row r="52" spans="1:8" ht="24.6">
      <c r="A52" s="98" t="s">
        <v>118</v>
      </c>
      <c r="B52" s="95"/>
      <c r="C52" s="10"/>
      <c r="D52" s="12">
        <v>751.98409023933004</v>
      </c>
      <c r="E52" s="13"/>
      <c r="F52" s="13"/>
      <c r="G52" s="13"/>
      <c r="H52" s="16"/>
    </row>
    <row r="53" spans="1:8">
      <c r="A53" s="100" t="s">
        <v>147</v>
      </c>
      <c r="B53" s="15" t="s">
        <v>133</v>
      </c>
      <c r="C53" s="10"/>
      <c r="D53" s="12">
        <v>732.51713957759</v>
      </c>
      <c r="E53" s="13"/>
      <c r="F53" s="13"/>
      <c r="G53" s="13"/>
      <c r="H53" s="16"/>
    </row>
    <row r="54" spans="1:8">
      <c r="A54" s="100"/>
      <c r="B54" s="15" t="s">
        <v>134</v>
      </c>
      <c r="C54" s="10"/>
      <c r="D54" s="12">
        <v>11.144727472469</v>
      </c>
      <c r="E54" s="13"/>
      <c r="F54" s="13"/>
      <c r="G54" s="13"/>
      <c r="H54" s="16"/>
    </row>
    <row r="55" spans="1:8">
      <c r="A55" s="100"/>
      <c r="B55" s="15" t="s">
        <v>135</v>
      </c>
      <c r="C55" s="10"/>
      <c r="D55" s="12">
        <v>0</v>
      </c>
      <c r="E55" s="13"/>
      <c r="F55" s="13"/>
      <c r="G55" s="13"/>
      <c r="H55" s="16"/>
    </row>
    <row r="56" spans="1:8">
      <c r="A56" s="100"/>
      <c r="B56" s="15" t="s">
        <v>136</v>
      </c>
      <c r="C56" s="10"/>
      <c r="D56" s="12">
        <v>0</v>
      </c>
      <c r="E56" s="13"/>
      <c r="F56" s="13"/>
      <c r="G56" s="13"/>
      <c r="H56" s="16"/>
    </row>
    <row r="57" spans="1:8">
      <c r="A57" s="96" t="s">
        <v>45</v>
      </c>
      <c r="B57" s="97"/>
      <c r="C57" s="100" t="s">
        <v>45</v>
      </c>
      <c r="D57" s="17">
        <v>743.66186705005998</v>
      </c>
      <c r="E57" s="13">
        <v>0.20799999999999999</v>
      </c>
      <c r="F57" s="13" t="s">
        <v>145</v>
      </c>
      <c r="G57" s="17">
        <v>3575.2974377406999</v>
      </c>
      <c r="H57" s="16"/>
    </row>
    <row r="58" spans="1:8">
      <c r="A58" s="102">
        <v>1</v>
      </c>
      <c r="B58" s="15" t="s">
        <v>133</v>
      </c>
      <c r="C58" s="100"/>
      <c r="D58" s="17">
        <v>732.51713957759</v>
      </c>
      <c r="E58" s="13"/>
      <c r="F58" s="13"/>
      <c r="G58" s="13"/>
      <c r="H58" s="101" t="s">
        <v>146</v>
      </c>
    </row>
    <row r="59" spans="1:8">
      <c r="A59" s="100"/>
      <c r="B59" s="15" t="s">
        <v>134</v>
      </c>
      <c r="C59" s="100"/>
      <c r="D59" s="17">
        <v>11.144727472469</v>
      </c>
      <c r="E59" s="13"/>
      <c r="F59" s="13"/>
      <c r="G59" s="13"/>
      <c r="H59" s="101"/>
    </row>
    <row r="60" spans="1:8">
      <c r="A60" s="100"/>
      <c r="B60" s="15" t="s">
        <v>135</v>
      </c>
      <c r="C60" s="100"/>
      <c r="D60" s="17">
        <v>0</v>
      </c>
      <c r="E60" s="13"/>
      <c r="F60" s="13"/>
      <c r="G60" s="13"/>
      <c r="H60" s="101"/>
    </row>
    <row r="61" spans="1:8">
      <c r="A61" s="100"/>
      <c r="B61" s="15" t="s">
        <v>136</v>
      </c>
      <c r="C61" s="100"/>
      <c r="D61" s="17">
        <v>0</v>
      </c>
      <c r="E61" s="13"/>
      <c r="F61" s="13"/>
      <c r="G61" s="13"/>
      <c r="H61" s="101"/>
    </row>
    <row r="62" spans="1:8">
      <c r="A62" s="100" t="s">
        <v>148</v>
      </c>
      <c r="B62" s="15" t="s">
        <v>133</v>
      </c>
      <c r="C62" s="10"/>
      <c r="D62" s="12">
        <v>732.51713957759</v>
      </c>
      <c r="E62" s="13"/>
      <c r="F62" s="13"/>
      <c r="G62" s="13"/>
      <c r="H62" s="16"/>
    </row>
    <row r="63" spans="1:8">
      <c r="A63" s="100"/>
      <c r="B63" s="15" t="s">
        <v>134</v>
      </c>
      <c r="C63" s="10"/>
      <c r="D63" s="12">
        <v>11.144727472469</v>
      </c>
      <c r="E63" s="13"/>
      <c r="F63" s="13"/>
      <c r="G63" s="13"/>
      <c r="H63" s="16"/>
    </row>
    <row r="64" spans="1:8">
      <c r="A64" s="100"/>
      <c r="B64" s="15" t="s">
        <v>135</v>
      </c>
      <c r="C64" s="10"/>
      <c r="D64" s="12">
        <v>0</v>
      </c>
      <c r="E64" s="13"/>
      <c r="F64" s="13"/>
      <c r="G64" s="13"/>
      <c r="H64" s="16"/>
    </row>
    <row r="65" spans="1:8">
      <c r="A65" s="100"/>
      <c r="B65" s="15" t="s">
        <v>136</v>
      </c>
      <c r="C65" s="10"/>
      <c r="D65" s="12">
        <v>8.3222231892632994</v>
      </c>
      <c r="E65" s="13"/>
      <c r="F65" s="13"/>
      <c r="G65" s="13"/>
      <c r="H65" s="16"/>
    </row>
    <row r="66" spans="1:8">
      <c r="A66" s="96" t="s">
        <v>122</v>
      </c>
      <c r="B66" s="97"/>
      <c r="C66" s="100" t="s">
        <v>45</v>
      </c>
      <c r="D66" s="17">
        <v>8.3222231892632994</v>
      </c>
      <c r="E66" s="13">
        <v>0.20799999999999999</v>
      </c>
      <c r="F66" s="13" t="s">
        <v>145</v>
      </c>
      <c r="G66" s="17">
        <v>40.01068840992</v>
      </c>
      <c r="H66" s="16"/>
    </row>
    <row r="67" spans="1:8">
      <c r="A67" s="102">
        <v>1</v>
      </c>
      <c r="B67" s="15" t="s">
        <v>133</v>
      </c>
      <c r="C67" s="100"/>
      <c r="D67" s="17">
        <v>0</v>
      </c>
      <c r="E67" s="13"/>
      <c r="F67" s="13"/>
      <c r="G67" s="13"/>
      <c r="H67" s="101" t="s">
        <v>146</v>
      </c>
    </row>
    <row r="68" spans="1:8">
      <c r="A68" s="100"/>
      <c r="B68" s="15" t="s">
        <v>134</v>
      </c>
      <c r="C68" s="100"/>
      <c r="D68" s="17">
        <v>0</v>
      </c>
      <c r="E68" s="13"/>
      <c r="F68" s="13"/>
      <c r="G68" s="13"/>
      <c r="H68" s="101"/>
    </row>
    <row r="69" spans="1:8">
      <c r="A69" s="100"/>
      <c r="B69" s="15" t="s">
        <v>135</v>
      </c>
      <c r="C69" s="100"/>
      <c r="D69" s="17">
        <v>0</v>
      </c>
      <c r="E69" s="13"/>
      <c r="F69" s="13"/>
      <c r="G69" s="13"/>
      <c r="H69" s="101"/>
    </row>
    <row r="70" spans="1:8">
      <c r="A70" s="100"/>
      <c r="B70" s="15" t="s">
        <v>136</v>
      </c>
      <c r="C70" s="100"/>
      <c r="D70" s="17">
        <v>8.3222231892632994</v>
      </c>
      <c r="E70" s="13"/>
      <c r="F70" s="13"/>
      <c r="G70" s="13"/>
      <c r="H70" s="101"/>
    </row>
    <row r="71" spans="1:8">
      <c r="A71" s="18"/>
      <c r="C71" s="18"/>
      <c r="D71" s="7"/>
      <c r="E71" s="7"/>
      <c r="F71" s="7"/>
      <c r="G71" s="7"/>
      <c r="H71" s="19"/>
    </row>
    <row r="73" spans="1:8">
      <c r="A73" s="99" t="s">
        <v>149</v>
      </c>
      <c r="B73" s="99"/>
      <c r="C73" s="99"/>
      <c r="D73" s="99"/>
      <c r="E73" s="99"/>
      <c r="F73" s="99"/>
      <c r="G73" s="99"/>
      <c r="H73" s="99"/>
    </row>
    <row r="74" spans="1:8">
      <c r="A74" s="99" t="s">
        <v>150</v>
      </c>
      <c r="B74" s="99"/>
      <c r="C74" s="99"/>
      <c r="D74" s="99"/>
      <c r="E74" s="99"/>
      <c r="F74" s="99"/>
      <c r="G74" s="99"/>
      <c r="H74" s="99"/>
    </row>
  </sheetData>
  <mergeCells count="44">
    <mergeCell ref="H48:H51"/>
    <mergeCell ref="H58:H61"/>
    <mergeCell ref="H67:H70"/>
    <mergeCell ref="H9:H12"/>
    <mergeCell ref="H14:H17"/>
    <mergeCell ref="H24:H27"/>
    <mergeCell ref="H34:H37"/>
    <mergeCell ref="H39:H42"/>
    <mergeCell ref="A62:A65"/>
    <mergeCell ref="A67:A70"/>
    <mergeCell ref="C8:C12"/>
    <mergeCell ref="C13:C17"/>
    <mergeCell ref="C23:C27"/>
    <mergeCell ref="C33:C37"/>
    <mergeCell ref="C38:C42"/>
    <mergeCell ref="C47:C51"/>
    <mergeCell ref="C57:C61"/>
    <mergeCell ref="C66:C70"/>
    <mergeCell ref="A57:B57"/>
    <mergeCell ref="A66:B66"/>
    <mergeCell ref="A73:H73"/>
    <mergeCell ref="A74:H74"/>
    <mergeCell ref="A4:A7"/>
    <mergeCell ref="A9:A12"/>
    <mergeCell ref="A14:A17"/>
    <mergeCell ref="A19:A22"/>
    <mergeCell ref="A24:A27"/>
    <mergeCell ref="A29:A32"/>
    <mergeCell ref="A34:A37"/>
    <mergeCell ref="A39:A42"/>
    <mergeCell ref="A43:A46"/>
    <mergeCell ref="A48:A51"/>
    <mergeCell ref="A53:A56"/>
    <mergeCell ref="A58:A61"/>
    <mergeCell ref="A28:B28"/>
    <mergeCell ref="A33:B33"/>
    <mergeCell ref="A38:B38"/>
    <mergeCell ref="A47:B47"/>
    <mergeCell ref="A52:B5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5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151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152</v>
      </c>
      <c r="B3" s="2" t="s">
        <v>153</v>
      </c>
      <c r="C3" s="2" t="s">
        <v>154</v>
      </c>
      <c r="D3" s="2" t="s">
        <v>155</v>
      </c>
      <c r="E3" s="2" t="s">
        <v>156</v>
      </c>
      <c r="F3" s="2" t="s">
        <v>157</v>
      </c>
      <c r="G3" s="2" t="s">
        <v>158</v>
      </c>
      <c r="H3" s="2" t="s">
        <v>159</v>
      </c>
    </row>
    <row r="4" spans="1:8" ht="39" hidden="1" customHeight="1">
      <c r="A4" s="3" t="s">
        <v>160</v>
      </c>
      <c r="B4" s="4" t="s">
        <v>138</v>
      </c>
      <c r="C4" s="5">
        <v>1.75</v>
      </c>
      <c r="D4" s="5">
        <v>27.493329416979002</v>
      </c>
      <c r="E4" s="4"/>
      <c r="F4" s="4"/>
      <c r="G4" s="5">
        <v>48.113326479713002</v>
      </c>
      <c r="H4" s="6"/>
    </row>
    <row r="5" spans="1:8" ht="39" hidden="1" customHeight="1">
      <c r="A5" s="3" t="s">
        <v>161</v>
      </c>
      <c r="B5" s="4" t="s">
        <v>138</v>
      </c>
      <c r="C5" s="5">
        <v>0.25</v>
      </c>
      <c r="D5" s="5">
        <v>129.51445496714999</v>
      </c>
      <c r="E5" s="4"/>
      <c r="F5" s="4"/>
      <c r="G5" s="5">
        <v>32.378613741786999</v>
      </c>
      <c r="H5" s="6"/>
    </row>
    <row r="6" spans="1:8" ht="39" hidden="1" customHeight="1">
      <c r="A6" s="3" t="s">
        <v>162</v>
      </c>
      <c r="B6" s="4" t="s">
        <v>138</v>
      </c>
      <c r="C6" s="5">
        <v>1.75</v>
      </c>
      <c r="D6" s="5">
        <v>6.3435473267983999</v>
      </c>
      <c r="E6" s="4"/>
      <c r="F6" s="4"/>
      <c r="G6" s="5">
        <v>11.101207821897001</v>
      </c>
      <c r="H6" s="6"/>
    </row>
    <row r="7" spans="1:8" ht="39" hidden="1" customHeight="1">
      <c r="A7" s="3" t="s">
        <v>163</v>
      </c>
      <c r="B7" s="4" t="s">
        <v>138</v>
      </c>
      <c r="C7" s="5">
        <v>0.75</v>
      </c>
      <c r="D7" s="5">
        <v>2.1146196932215999</v>
      </c>
      <c r="E7" s="4"/>
      <c r="F7" s="4"/>
      <c r="G7" s="5">
        <v>1.5859647699162001</v>
      </c>
      <c r="H7" s="6"/>
    </row>
    <row r="8" spans="1:8" ht="39" hidden="1" customHeight="1">
      <c r="A8" s="3" t="s">
        <v>164</v>
      </c>
      <c r="B8" s="4" t="s">
        <v>138</v>
      </c>
      <c r="C8" s="5">
        <v>1.5</v>
      </c>
      <c r="D8" s="5">
        <v>2.7387489318815001</v>
      </c>
      <c r="E8" s="4"/>
      <c r="F8" s="4"/>
      <c r="G8" s="5">
        <v>4.1081233978222</v>
      </c>
      <c r="H8" s="6"/>
    </row>
    <row r="9" spans="1:8" ht="39" hidden="1" customHeight="1">
      <c r="A9" s="3" t="s">
        <v>165</v>
      </c>
      <c r="B9" s="4" t="s">
        <v>138</v>
      </c>
      <c r="C9" s="5">
        <v>0.75</v>
      </c>
      <c r="D9" s="5">
        <v>1.1958839957538001</v>
      </c>
      <c r="E9" s="4"/>
      <c r="F9" s="4"/>
      <c r="G9" s="5">
        <v>0.89691299681534997</v>
      </c>
      <c r="H9" s="6"/>
    </row>
    <row r="10" spans="1:8" ht="39" hidden="1" customHeight="1">
      <c r="A10" s="3" t="s">
        <v>166</v>
      </c>
      <c r="B10" s="4" t="s">
        <v>138</v>
      </c>
      <c r="C10" s="5">
        <v>2.25</v>
      </c>
      <c r="D10" s="5">
        <v>1.0594921166761</v>
      </c>
      <c r="E10" s="4"/>
      <c r="F10" s="4"/>
      <c r="G10" s="5">
        <v>2.3838572625211998</v>
      </c>
      <c r="H10" s="6"/>
    </row>
    <row r="11" spans="1:8" ht="39" hidden="1" customHeight="1">
      <c r="A11" s="3" t="s">
        <v>167</v>
      </c>
      <c r="B11" s="4" t="s">
        <v>138</v>
      </c>
      <c r="C11" s="5">
        <v>0.84885585191663004</v>
      </c>
      <c r="D11" s="5">
        <v>25.632087662364999</v>
      </c>
      <c r="E11" s="4">
        <v>0.4</v>
      </c>
      <c r="F11" s="4"/>
      <c r="G11" s="5">
        <v>21.757947609039</v>
      </c>
      <c r="H11" s="6"/>
    </row>
    <row r="12" spans="1:8" ht="39" customHeight="1">
      <c r="A12" s="3" t="s">
        <v>168</v>
      </c>
      <c r="B12" s="4" t="s">
        <v>138</v>
      </c>
      <c r="C12" s="5">
        <v>9</v>
      </c>
      <c r="D12" s="5">
        <v>19.447555803385999</v>
      </c>
      <c r="E12" s="4">
        <v>0.4</v>
      </c>
      <c r="F12" s="3" t="s">
        <v>168</v>
      </c>
      <c r="G12" s="5">
        <v>227.75269905326999</v>
      </c>
      <c r="H12" s="6" t="s">
        <v>172</v>
      </c>
    </row>
    <row r="13" spans="1:8" ht="39" hidden="1" customHeight="1">
      <c r="A13" s="3" t="s">
        <v>169</v>
      </c>
      <c r="B13" s="4" t="s">
        <v>138</v>
      </c>
      <c r="C13" s="5">
        <v>0.69727444978866004</v>
      </c>
      <c r="D13" s="5">
        <v>80.053876886355994</v>
      </c>
      <c r="E13" s="4">
        <v>0.4</v>
      </c>
      <c r="F13" s="3" t="s">
        <v>169</v>
      </c>
      <c r="G13" s="5">
        <v>55.819522959383001</v>
      </c>
      <c r="H13" s="6"/>
    </row>
    <row r="14" spans="1:8" ht="39" customHeight="1">
      <c r="A14" s="3" t="s">
        <v>170</v>
      </c>
      <c r="B14" s="4" t="s">
        <v>145</v>
      </c>
      <c r="C14" s="5">
        <v>0.22958519166301999</v>
      </c>
      <c r="D14" s="5">
        <v>881.09974599531995</v>
      </c>
      <c r="E14" s="4">
        <v>0.4</v>
      </c>
      <c r="F14" s="3" t="s">
        <v>170</v>
      </c>
      <c r="G14" s="5">
        <v>202.28745405858001</v>
      </c>
      <c r="H14" s="6" t="s">
        <v>173</v>
      </c>
    </row>
    <row r="15" spans="1:8" ht="39" hidden="1" customHeight="1">
      <c r="A15" s="3" t="s">
        <v>171</v>
      </c>
      <c r="B15" s="4" t="s">
        <v>138</v>
      </c>
      <c r="C15" s="5">
        <v>7.1243259000146004</v>
      </c>
      <c r="D15" s="5">
        <v>19.225895489928</v>
      </c>
      <c r="E15" s="4">
        <v>0.4</v>
      </c>
      <c r="F15" s="4"/>
      <c r="G15" s="5">
        <v>136.97154518987</v>
      </c>
      <c r="H15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E67" zoomScale="90" zoomScaleNormal="90" workbookViewId="0">
      <selection activeCell="J69" sqref="J6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174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13.2775</v>
      </c>
      <c r="E25" s="41">
        <v>136.76</v>
      </c>
      <c r="F25" s="41">
        <v>0</v>
      </c>
      <c r="G25" s="41">
        <v>0</v>
      </c>
      <c r="H25" s="41">
        <v>150.03749999999999</v>
      </c>
    </row>
    <row r="26" spans="1:8">
      <c r="A26" s="2">
        <v>2</v>
      </c>
      <c r="B26" s="2" t="s">
        <v>44</v>
      </c>
      <c r="C26" s="42" t="s">
        <v>45</v>
      </c>
      <c r="D26" s="41">
        <v>732.51713957759</v>
      </c>
      <c r="E26" s="41">
        <v>11.144727472469</v>
      </c>
      <c r="F26" s="41">
        <v>0</v>
      </c>
      <c r="G26" s="41">
        <v>0</v>
      </c>
      <c r="H26" s="41">
        <v>743.66186705005998</v>
      </c>
    </row>
    <row r="27" spans="1:8">
      <c r="A27" s="2"/>
      <c r="B27" s="33"/>
      <c r="C27" s="33" t="s">
        <v>46</v>
      </c>
      <c r="D27" s="41">
        <v>745.79463957759003</v>
      </c>
      <c r="E27" s="41">
        <v>147.90472747247</v>
      </c>
      <c r="F27" s="41">
        <v>0</v>
      </c>
      <c r="G27" s="41">
        <v>0</v>
      </c>
      <c r="H27" s="41">
        <v>893.69936705006</v>
      </c>
    </row>
    <row r="28" spans="1:8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57</v>
      </c>
      <c r="D43" s="41">
        <v>745.79463957759003</v>
      </c>
      <c r="E43" s="41">
        <v>147.90472747247</v>
      </c>
      <c r="F43" s="41">
        <v>0</v>
      </c>
      <c r="G43" s="41">
        <v>0</v>
      </c>
      <c r="H43" s="41">
        <v>893.69936705006</v>
      </c>
    </row>
    <row r="44" spans="1:8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0.26555000000000001</v>
      </c>
      <c r="E45" s="41">
        <v>2.7351999999999999</v>
      </c>
      <c r="F45" s="41">
        <v>0</v>
      </c>
      <c r="G45" s="41">
        <v>0</v>
      </c>
      <c r="H45" s="41">
        <v>3.00075</v>
      </c>
    </row>
    <row r="46" spans="1:8" ht="31.2">
      <c r="A46" s="2">
        <v>4</v>
      </c>
      <c r="B46" s="2" t="s">
        <v>61</v>
      </c>
      <c r="C46" s="42" t="s">
        <v>62</v>
      </c>
      <c r="D46" s="41">
        <v>14.650342791551999</v>
      </c>
      <c r="E46" s="41">
        <v>0.22289454944938999</v>
      </c>
      <c r="F46" s="41">
        <v>0</v>
      </c>
      <c r="G46" s="41">
        <v>0</v>
      </c>
      <c r="H46" s="41">
        <v>14.873237341000999</v>
      </c>
    </row>
    <row r="47" spans="1:8">
      <c r="A47" s="2"/>
      <c r="B47" s="33"/>
      <c r="C47" s="33" t="s">
        <v>63</v>
      </c>
      <c r="D47" s="41">
        <v>14.915892791552</v>
      </c>
      <c r="E47" s="41">
        <v>2.9580945494494002</v>
      </c>
      <c r="F47" s="41">
        <v>0</v>
      </c>
      <c r="G47" s="41">
        <v>0</v>
      </c>
      <c r="H47" s="41">
        <v>17.873987341001001</v>
      </c>
    </row>
    <row r="48" spans="1:8">
      <c r="A48" s="2"/>
      <c r="B48" s="33"/>
      <c r="C48" s="33" t="s">
        <v>64</v>
      </c>
      <c r="D48" s="41">
        <v>760.71053236914997</v>
      </c>
      <c r="E48" s="41">
        <v>150.86282202192001</v>
      </c>
      <c r="F48" s="41">
        <v>0</v>
      </c>
      <c r="G48" s="41">
        <v>0</v>
      </c>
      <c r="H48" s="41">
        <v>911.57335439105998</v>
      </c>
    </row>
    <row r="49" spans="1:8">
      <c r="A49" s="2"/>
      <c r="B49" s="33"/>
      <c r="C49" s="33" t="s">
        <v>65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7.835</v>
      </c>
      <c r="H50" s="41">
        <v>7.835</v>
      </c>
    </row>
    <row r="51" spans="1:8" ht="31.2">
      <c r="A51" s="2">
        <v>6</v>
      </c>
      <c r="B51" s="2" t="s">
        <v>68</v>
      </c>
      <c r="C51" s="48" t="s">
        <v>69</v>
      </c>
      <c r="D51" s="41">
        <v>0.35347360500000002</v>
      </c>
      <c r="E51" s="41">
        <v>3.6408247199999999</v>
      </c>
      <c r="F51" s="41">
        <v>0</v>
      </c>
      <c r="G51" s="41">
        <v>0</v>
      </c>
      <c r="H51" s="41">
        <v>3.9942983249999999</v>
      </c>
    </row>
    <row r="52" spans="1:8">
      <c r="A52" s="2">
        <v>7</v>
      </c>
      <c r="B52" s="2" t="s">
        <v>70</v>
      </c>
      <c r="C52" s="48" t="s">
        <v>45</v>
      </c>
      <c r="D52" s="41">
        <v>0</v>
      </c>
      <c r="E52" s="41">
        <v>0</v>
      </c>
      <c r="F52" s="41">
        <v>0</v>
      </c>
      <c r="G52" s="41">
        <v>8.3222231892632994</v>
      </c>
      <c r="H52" s="41">
        <v>8.3222231892632994</v>
      </c>
    </row>
    <row r="53" spans="1:8" ht="31.2">
      <c r="A53" s="2">
        <v>8</v>
      </c>
      <c r="B53" s="2" t="s">
        <v>71</v>
      </c>
      <c r="C53" s="48" t="s">
        <v>72</v>
      </c>
      <c r="D53" s="41">
        <v>19.501071289835</v>
      </c>
      <c r="E53" s="41">
        <v>0.29669493477207998</v>
      </c>
      <c r="F53" s="41">
        <v>0</v>
      </c>
      <c r="G53" s="41">
        <v>0</v>
      </c>
      <c r="H53" s="41">
        <v>19.797766224606999</v>
      </c>
    </row>
    <row r="54" spans="1:8">
      <c r="A54" s="2">
        <v>9</v>
      </c>
      <c r="B54" s="2" t="s">
        <v>73</v>
      </c>
      <c r="C54" s="48" t="s">
        <v>74</v>
      </c>
      <c r="D54" s="41">
        <v>0</v>
      </c>
      <c r="E54" s="41">
        <v>0</v>
      </c>
      <c r="F54" s="41">
        <v>0</v>
      </c>
      <c r="G54" s="41">
        <v>16.460211765286001</v>
      </c>
      <c r="H54" s="41">
        <v>16.460211765286001</v>
      </c>
    </row>
    <row r="55" spans="1:8">
      <c r="A55" s="2">
        <v>10</v>
      </c>
      <c r="B55" s="2"/>
      <c r="C55" s="48" t="s">
        <v>75</v>
      </c>
      <c r="D55" s="41">
        <v>0</v>
      </c>
      <c r="E55" s="41">
        <v>0</v>
      </c>
      <c r="F55" s="41">
        <v>0</v>
      </c>
      <c r="G55" s="41">
        <v>13.914081022085</v>
      </c>
      <c r="H55" s="41">
        <v>13.914081022085</v>
      </c>
    </row>
    <row r="56" spans="1:8">
      <c r="A56" s="2">
        <v>11</v>
      </c>
      <c r="B56" s="2"/>
      <c r="C56" s="48" t="s">
        <v>76</v>
      </c>
      <c r="D56" s="41">
        <v>0</v>
      </c>
      <c r="E56" s="41">
        <v>0</v>
      </c>
      <c r="F56" s="41">
        <v>0</v>
      </c>
      <c r="G56" s="41">
        <v>6.0747535483534998</v>
      </c>
      <c r="H56" s="41">
        <v>6.0747535483534998</v>
      </c>
    </row>
    <row r="57" spans="1:8">
      <c r="A57" s="2"/>
      <c r="B57" s="33"/>
      <c r="C57" s="33" t="s">
        <v>77</v>
      </c>
      <c r="D57" s="41">
        <v>19.854544894835001</v>
      </c>
      <c r="E57" s="41">
        <v>3.9375196547721001</v>
      </c>
      <c r="F57" s="41">
        <v>0</v>
      </c>
      <c r="G57" s="41">
        <v>52.606269524988001</v>
      </c>
      <c r="H57" s="41">
        <v>76.398334074594999</v>
      </c>
    </row>
    <row r="58" spans="1:8">
      <c r="A58" s="2"/>
      <c r="B58" s="33"/>
      <c r="C58" s="33" t="s">
        <v>78</v>
      </c>
      <c r="D58" s="41">
        <v>780.56507726398002</v>
      </c>
      <c r="E58" s="41">
        <v>154.80034167669001</v>
      </c>
      <c r="F58" s="41">
        <v>0</v>
      </c>
      <c r="G58" s="41">
        <v>52.606269524988001</v>
      </c>
      <c r="H58" s="41">
        <v>987.97168846566001</v>
      </c>
    </row>
    <row r="59" spans="1:8" ht="31.5" customHeight="1">
      <c r="A59" s="2"/>
      <c r="B59" s="33"/>
      <c r="C59" s="33" t="s">
        <v>79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80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81</v>
      </c>
      <c r="D62" s="41">
        <v>780.56507726398002</v>
      </c>
      <c r="E62" s="41">
        <v>154.80034167669001</v>
      </c>
      <c r="F62" s="41">
        <v>0</v>
      </c>
      <c r="G62" s="41">
        <v>52.606269524988001</v>
      </c>
      <c r="H62" s="41">
        <v>987.97168846566001</v>
      </c>
    </row>
    <row r="63" spans="1:8" ht="157.5" customHeight="1">
      <c r="A63" s="2"/>
      <c r="B63" s="33"/>
      <c r="C63" s="33" t="s">
        <v>82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83</v>
      </c>
      <c r="C64" s="48" t="s">
        <v>84</v>
      </c>
      <c r="D64" s="41">
        <v>0</v>
      </c>
      <c r="E64" s="41">
        <v>0</v>
      </c>
      <c r="F64" s="41">
        <v>0</v>
      </c>
      <c r="G64" s="41">
        <v>7.2216470327159996</v>
      </c>
      <c r="H64" s="41">
        <v>7.2216470327159996</v>
      </c>
    </row>
    <row r="65" spans="1:8">
      <c r="A65" s="2">
        <v>13</v>
      </c>
      <c r="B65" s="2" t="s">
        <v>85</v>
      </c>
      <c r="C65" s="48" t="s">
        <v>86</v>
      </c>
      <c r="D65" s="41">
        <v>0</v>
      </c>
      <c r="E65" s="41">
        <v>0</v>
      </c>
      <c r="F65" s="41">
        <v>0</v>
      </c>
      <c r="G65" s="41">
        <v>52.406693054702998</v>
      </c>
      <c r="H65" s="41">
        <v>52.406693054702998</v>
      </c>
    </row>
    <row r="66" spans="1:8">
      <c r="A66" s="2"/>
      <c r="B66" s="33"/>
      <c r="C66" s="33" t="s">
        <v>87</v>
      </c>
      <c r="D66" s="41">
        <v>0</v>
      </c>
      <c r="E66" s="41">
        <v>0</v>
      </c>
      <c r="F66" s="41">
        <v>0</v>
      </c>
      <c r="G66" s="41">
        <v>59.628340087418998</v>
      </c>
      <c r="H66" s="41">
        <v>59.628340087418998</v>
      </c>
    </row>
    <row r="67" spans="1:8">
      <c r="A67" s="2"/>
      <c r="B67" s="33"/>
      <c r="C67" s="33" t="s">
        <v>88</v>
      </c>
      <c r="D67" s="41">
        <v>780.56507726398002</v>
      </c>
      <c r="E67" s="41">
        <v>154.80034167669001</v>
      </c>
      <c r="F67" s="41">
        <v>0</v>
      </c>
      <c r="G67" s="41">
        <v>112.23460961241</v>
      </c>
      <c r="H67" s="41">
        <v>1047.6000285530999</v>
      </c>
    </row>
    <row r="68" spans="1:8">
      <c r="A68" s="2"/>
      <c r="B68" s="33"/>
      <c r="C68" s="33" t="s">
        <v>89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90</v>
      </c>
      <c r="C69" s="48" t="s">
        <v>91</v>
      </c>
      <c r="D69" s="41">
        <f>D67*3%</f>
        <v>23.416952317919399</v>
      </c>
      <c r="E69" s="41">
        <f>E67*3%</f>
        <v>4.6440102503006999</v>
      </c>
      <c r="F69" s="41">
        <f>F67*3%</f>
        <v>0</v>
      </c>
      <c r="G69" s="41">
        <f>G67*3%</f>
        <v>3.3670382883722998</v>
      </c>
      <c r="H69" s="41">
        <f>SUM(D69:G69)</f>
        <v>31.428000856592401</v>
      </c>
    </row>
    <row r="70" spans="1:8">
      <c r="A70" s="2"/>
      <c r="B70" s="33"/>
      <c r="C70" s="33" t="s">
        <v>92</v>
      </c>
      <c r="D70" s="41">
        <f>D69</f>
        <v>23.416952317919399</v>
      </c>
      <c r="E70" s="41">
        <f>E69</f>
        <v>4.6440102503006999</v>
      </c>
      <c r="F70" s="41">
        <f>F69</f>
        <v>0</v>
      </c>
      <c r="G70" s="41">
        <f>G69</f>
        <v>3.3670382883722998</v>
      </c>
      <c r="H70" s="41">
        <f>SUM(D70:G70)</f>
        <v>31.428000856592401</v>
      </c>
    </row>
    <row r="71" spans="1:8">
      <c r="A71" s="2"/>
      <c r="B71" s="33"/>
      <c r="C71" s="33" t="s">
        <v>93</v>
      </c>
      <c r="D71" s="41">
        <f>D70+D67</f>
        <v>803.98202958189904</v>
      </c>
      <c r="E71" s="41">
        <f>E70+E67</f>
        <v>159.444351926991</v>
      </c>
      <c r="F71" s="41">
        <f>F70+F67</f>
        <v>0</v>
      </c>
      <c r="G71" s="41">
        <f>G70+G67</f>
        <v>115.601647900782</v>
      </c>
      <c r="H71" s="41">
        <f>SUM(D71:G71)</f>
        <v>1079.0280294096699</v>
      </c>
    </row>
    <row r="72" spans="1:8">
      <c r="A72" s="2"/>
      <c r="B72" s="33"/>
      <c r="C72" s="33" t="s">
        <v>94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95</v>
      </c>
      <c r="C73" s="48" t="s">
        <v>96</v>
      </c>
      <c r="D73" s="41">
        <f>D71*20%</f>
        <v>160.79640591638</v>
      </c>
      <c r="E73" s="41">
        <f>E71*20%</f>
        <v>31.8888703853981</v>
      </c>
      <c r="F73" s="41">
        <f>F71*20%</f>
        <v>0</v>
      </c>
      <c r="G73" s="41">
        <f>G71*20%</f>
        <v>23.120329580156501</v>
      </c>
      <c r="H73" s="41">
        <f>SUM(D73:G73)</f>
        <v>215.80560588193401</v>
      </c>
    </row>
    <row r="74" spans="1:8">
      <c r="A74" s="2"/>
      <c r="B74" s="33"/>
      <c r="C74" s="33" t="s">
        <v>97</v>
      </c>
      <c r="D74" s="41">
        <f>D73</f>
        <v>160.79640591638</v>
      </c>
      <c r="E74" s="41">
        <f>E73</f>
        <v>31.8888703853981</v>
      </c>
      <c r="F74" s="41">
        <f>F73</f>
        <v>0</v>
      </c>
      <c r="G74" s="41">
        <f>G73</f>
        <v>23.120329580156501</v>
      </c>
      <c r="H74" s="41">
        <f>SUM(D74:G74)</f>
        <v>215.80560588193401</v>
      </c>
    </row>
    <row r="75" spans="1:8">
      <c r="A75" s="2"/>
      <c r="B75" s="33"/>
      <c r="C75" s="33" t="s">
        <v>98</v>
      </c>
      <c r="D75" s="41">
        <f>D74+D71</f>
        <v>964.77843549827901</v>
      </c>
      <c r="E75" s="41">
        <f>E74+E71</f>
        <v>191.33322231238901</v>
      </c>
      <c r="F75" s="41">
        <f>F74+F71</f>
        <v>0</v>
      </c>
      <c r="G75" s="41">
        <f>G74+G71</f>
        <v>138.72197748093899</v>
      </c>
      <c r="H75" s="41">
        <f>SUM(D75:G75)</f>
        <v>1294.8336352916101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175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1.7500000000000002E-2</v>
      </c>
      <c r="E13" s="32">
        <v>136.76</v>
      </c>
      <c r="F13" s="32">
        <v>0</v>
      </c>
      <c r="G13" s="32">
        <v>0</v>
      </c>
      <c r="H13" s="32">
        <v>136.7775</v>
      </c>
      <c r="J13" s="20"/>
    </row>
    <row r="14" spans="1:14">
      <c r="A14" s="2"/>
      <c r="B14" s="33"/>
      <c r="C14" s="33" t="s">
        <v>107</v>
      </c>
      <c r="D14" s="32">
        <v>1.7500000000000002E-2</v>
      </c>
      <c r="E14" s="32">
        <v>136.76</v>
      </c>
      <c r="F14" s="32">
        <v>0</v>
      </c>
      <c r="G14" s="32">
        <v>0</v>
      </c>
      <c r="H14" s="32">
        <v>136.7775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176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0</v>
      </c>
      <c r="E13" s="32">
        <v>0</v>
      </c>
      <c r="F13" s="32">
        <v>0</v>
      </c>
      <c r="G13" s="32">
        <v>7.835</v>
      </c>
      <c r="H13" s="32">
        <v>7.835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7.835</v>
      </c>
      <c r="H14" s="32">
        <v>7.835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177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2.8174999999999999</v>
      </c>
      <c r="H13" s="32">
        <v>2.8174999999999999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2.8174999999999999</v>
      </c>
      <c r="H14" s="32">
        <v>2.8174999999999999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178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13.26</v>
      </c>
      <c r="E13" s="32">
        <v>0</v>
      </c>
      <c r="F13" s="32">
        <v>0</v>
      </c>
      <c r="G13" s="32">
        <v>0</v>
      </c>
      <c r="H13" s="32">
        <v>13.26</v>
      </c>
      <c r="J13" s="20"/>
    </row>
    <row r="14" spans="1:14">
      <c r="A14" s="2"/>
      <c r="B14" s="33"/>
      <c r="C14" s="33" t="s">
        <v>107</v>
      </c>
      <c r="D14" s="32">
        <v>13.26</v>
      </c>
      <c r="E14" s="32">
        <v>0</v>
      </c>
      <c r="F14" s="32">
        <v>0</v>
      </c>
      <c r="G14" s="32">
        <v>0</v>
      </c>
      <c r="H14" s="32">
        <v>13.26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179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4.4052173913042996</v>
      </c>
      <c r="H13" s="32">
        <v>4.4052173913042996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4.4052173913042996</v>
      </c>
      <c r="H14" s="32">
        <v>4.4052173913042996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180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45</v>
      </c>
      <c r="D13" s="32">
        <v>732.51713957759</v>
      </c>
      <c r="E13" s="32">
        <v>11.144727472469</v>
      </c>
      <c r="F13" s="32">
        <v>0</v>
      </c>
      <c r="G13" s="32">
        <v>0</v>
      </c>
      <c r="H13" s="32">
        <v>743.66186705005998</v>
      </c>
      <c r="J13" s="20"/>
    </row>
    <row r="14" spans="1:14">
      <c r="A14" s="2"/>
      <c r="B14" s="33"/>
      <c r="C14" s="33" t="s">
        <v>107</v>
      </c>
      <c r="D14" s="32">
        <v>732.51713957759</v>
      </c>
      <c r="E14" s="32">
        <v>11.144727472469</v>
      </c>
      <c r="F14" s="32">
        <v>0</v>
      </c>
      <c r="G14" s="32">
        <v>0</v>
      </c>
      <c r="H14" s="32">
        <v>743.66186705005998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181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122</v>
      </c>
      <c r="D13" s="32">
        <v>0</v>
      </c>
      <c r="E13" s="32">
        <v>0</v>
      </c>
      <c r="F13" s="32">
        <v>0</v>
      </c>
      <c r="G13" s="32">
        <v>8.3222231892632994</v>
      </c>
      <c r="H13" s="32">
        <v>8.3222231892632994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8.3222231892632994</v>
      </c>
      <c r="H14" s="32">
        <v>8.3222231892632994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518-02-01(1)</vt:lpstr>
      <vt:lpstr>ОСР 518-12-01(1)</vt:lpstr>
      <vt:lpstr>ОСР 107-02-01</vt:lpstr>
      <vt:lpstr>ОСР 107-07-01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C0594D4D0E2E4103B768927BA318DD32_12</vt:lpwstr>
  </property>
  <property fmtid="{D5CDD505-2E9C-101B-9397-08002B2CF9AE}" pid="3" name="KSOProductBuildVer">
    <vt:lpwstr>1049-12.2.0.20795</vt:lpwstr>
  </property>
</Properties>
</file>